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тепло 1" sheetId="1" r:id="rId1"/>
  </sheets>
  <definedNames/>
  <calcPr fullCalcOnLoad="1"/>
</workbook>
</file>

<file path=xl/sharedStrings.xml><?xml version="1.0" encoding="utf-8"?>
<sst xmlns="http://schemas.openxmlformats.org/spreadsheetml/2006/main" count="114" uniqueCount="57">
  <si>
    <t xml:space="preserve"> </t>
  </si>
  <si>
    <t>един. измер.</t>
  </si>
  <si>
    <t>март</t>
  </si>
  <si>
    <t>май</t>
  </si>
  <si>
    <t>июнь</t>
  </si>
  <si>
    <t>июль</t>
  </si>
  <si>
    <t>авг</t>
  </si>
  <si>
    <t>сент</t>
  </si>
  <si>
    <t xml:space="preserve"> тыс. руб.</t>
  </si>
  <si>
    <t xml:space="preserve"> Гкал</t>
  </si>
  <si>
    <t>Итого по школам</t>
  </si>
  <si>
    <t>Итого по образованию</t>
  </si>
  <si>
    <t>МОБУ СОШ с. Ивановка</t>
  </si>
  <si>
    <t>МОБУ СОШ с. Михайловка им. Крушанова</t>
  </si>
  <si>
    <t>МОБУ СОШ  № 2                      пос. Новошахтинский</t>
  </si>
  <si>
    <t>ММБУК ММР "Методическое культурно-информационное объединение"</t>
  </si>
  <si>
    <t>январь</t>
  </si>
  <si>
    <t>февраль</t>
  </si>
  <si>
    <t>апрель</t>
  </si>
  <si>
    <t>октябрь</t>
  </si>
  <si>
    <t>ноябрь</t>
  </si>
  <si>
    <t>декабрь</t>
  </si>
  <si>
    <t>Гкал</t>
  </si>
  <si>
    <t>Итого по ДОУ</t>
  </si>
  <si>
    <t>тыс.руб</t>
  </si>
  <si>
    <t>Всего по учреждениям</t>
  </si>
  <si>
    <t>МДОБУ "Ручеек"</t>
  </si>
  <si>
    <t>МДОБУ "Росинка"</t>
  </si>
  <si>
    <t>МДОБУ "Золотой ключик"</t>
  </si>
  <si>
    <t>МДОБУ  "Василек"</t>
  </si>
  <si>
    <t>МДОБУ "Светлячок"</t>
  </si>
  <si>
    <t>МДОБУ "Буратино"</t>
  </si>
  <si>
    <t>МДОБУ "Журавлик" (с учетом д/с  с.Горное)</t>
  </si>
  <si>
    <t>МКУ "УОТОД АММР"</t>
  </si>
  <si>
    <t>Наименование
потребителей</t>
  </si>
  <si>
    <t>МДОБУ "Березка" (с учетом д/с с.Ляличи)</t>
  </si>
  <si>
    <t>тыс. руб.</t>
  </si>
  <si>
    <t>МБУ «МФЦ»</t>
  </si>
  <si>
    <t>Для ООШ Григорьевка применяется повыш. Коэф. (1,01) Пост. Деп. по тарифам ПК от 02.11.2016 № 54/22</t>
  </si>
  <si>
    <t>Администрация Михайловского муниципального района</t>
  </si>
  <si>
    <t>Лимиты потребления тепловой энергии на 2019 год для  
учреждений, обслуживаемых КГУП "Примтеплоэнерго"</t>
  </si>
  <si>
    <t>утв.тариф на 1 полугодие 2019 года - 4927,03 руб/Гкал</t>
  </si>
  <si>
    <t>Лимит на
2019 год</t>
  </si>
  <si>
    <t>на 2 полугодие 2017 года (индекс роста цен - 104) - 5124,00 руб/Гкал</t>
  </si>
  <si>
    <t>МБУ "Редакция районной газеты "Вперед"</t>
  </si>
  <si>
    <t>МБУ ДО "Детская  школа искусств" с.Михайловка</t>
  </si>
  <si>
    <t>МБОУ СОШ с. Абрамовка</t>
  </si>
  <si>
    <t>МБОУ ООШ с. Григорьевка</t>
  </si>
  <si>
    <t>МБОУ СОШ с. Кремово</t>
  </si>
  <si>
    <t>МБОУ СОШ  с. Осиновка</t>
  </si>
  <si>
    <t>МБОУ СОШ с. Первомайское</t>
  </si>
  <si>
    <t>МБОУ СОШ № 1                                 пос. Новошахтинский</t>
  </si>
  <si>
    <t>МБОУ СОШ с. Ширяевка</t>
  </si>
  <si>
    <t>МБОУ НОШ с. Горное</t>
  </si>
  <si>
    <t xml:space="preserve">МБОУ СОШ с.Ляличи </t>
  </si>
  <si>
    <t>МБО ДО ДЮСШ с. Михайловка</t>
  </si>
  <si>
    <t>Приложение 3
к постановлению администрации  
Михайловского муниципального района
26.09.2018 г. № 1038-па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</si>
</sst>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00000"/>
    <numFmt numFmtId="175" formatCode="0.00000"/>
    <numFmt numFmtId="176" formatCode="0.0"/>
  </numFmts>
  <fonts count="52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2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wrapText="1"/>
    </xf>
    <xf numFmtId="0" fontId="13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76" fontId="1" fillId="0" borderId="11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="115" zoomScaleNormal="115" zoomScalePageLayoutView="0" workbookViewId="0" topLeftCell="A1">
      <pane xSplit="6" ySplit="10" topLeftCell="G62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H1" sqref="H1:O1"/>
    </sheetView>
  </sheetViews>
  <sheetFormatPr defaultColWidth="9.00390625" defaultRowHeight="12.75"/>
  <cols>
    <col min="1" max="1" width="21.375" style="1" customWidth="1"/>
    <col min="2" max="2" width="7.75390625" style="3" customWidth="1"/>
    <col min="3" max="3" width="11.75390625" style="4" customWidth="1"/>
    <col min="4" max="5" width="9.875" style="3" customWidth="1"/>
    <col min="6" max="6" width="10.00390625" style="3" customWidth="1"/>
    <col min="7" max="7" width="9.75390625" style="3" customWidth="1"/>
    <col min="8" max="8" width="4.875" style="3" customWidth="1"/>
    <col min="9" max="10" width="5.125" style="3" customWidth="1"/>
    <col min="11" max="11" width="4.25390625" style="3" customWidth="1"/>
    <col min="12" max="12" width="4.875" style="3" customWidth="1"/>
    <col min="13" max="13" width="7.875" style="3" customWidth="1"/>
    <col min="14" max="15" width="8.125" style="3" customWidth="1"/>
    <col min="16" max="16" width="9.125" style="3" customWidth="1"/>
    <col min="17" max="16384" width="9.125" style="1" customWidth="1"/>
  </cols>
  <sheetData>
    <row r="1" spans="1:15" ht="68.25" customHeight="1">
      <c r="A1" s="36"/>
      <c r="B1" s="37"/>
      <c r="C1" s="37"/>
      <c r="D1" s="37"/>
      <c r="E1" s="37"/>
      <c r="F1" s="37"/>
      <c r="G1" s="37"/>
      <c r="H1" s="43" t="s">
        <v>56</v>
      </c>
      <c r="I1" s="44"/>
      <c r="J1" s="44"/>
      <c r="K1" s="44"/>
      <c r="L1" s="44"/>
      <c r="M1" s="44"/>
      <c r="N1" s="44"/>
      <c r="O1" s="44"/>
    </row>
    <row r="2" spans="1:15" ht="36" customHeight="1">
      <c r="A2" s="48" t="s">
        <v>40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9.7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9:15" ht="15" customHeight="1">
      <c r="I4" s="5"/>
      <c r="J4" s="51" t="s">
        <v>41</v>
      </c>
      <c r="K4" s="52"/>
      <c r="L4" s="52"/>
      <c r="M4" s="52"/>
      <c r="N4" s="52"/>
      <c r="O4" s="52"/>
    </row>
    <row r="5" spans="9:15" ht="15" customHeight="1">
      <c r="I5" s="5"/>
      <c r="J5" s="46" t="s">
        <v>43</v>
      </c>
      <c r="K5" s="47"/>
      <c r="L5" s="47"/>
      <c r="M5" s="47"/>
      <c r="N5" s="47"/>
      <c r="O5" s="47"/>
    </row>
    <row r="6" spans="9:15" ht="12.75" customHeight="1" hidden="1">
      <c r="I6" s="5" t="s">
        <v>0</v>
      </c>
      <c r="J6" s="9"/>
      <c r="K6" s="25"/>
      <c r="L6" s="53"/>
      <c r="M6" s="54"/>
      <c r="N6" s="54"/>
      <c r="O6" s="54"/>
    </row>
    <row r="7" spans="9:15" ht="22.5" customHeight="1">
      <c r="I7" s="5"/>
      <c r="J7" s="45" t="s">
        <v>38</v>
      </c>
      <c r="K7" s="45"/>
      <c r="L7" s="45"/>
      <c r="M7" s="45"/>
      <c r="N7" s="45"/>
      <c r="O7" s="45"/>
    </row>
    <row r="8" spans="13:15" ht="12.75" customHeight="1">
      <c r="M8" s="6"/>
      <c r="N8" s="6"/>
      <c r="O8" s="6"/>
    </row>
    <row r="9" spans="1:16" s="11" customFormat="1" ht="27.75" customHeight="1">
      <c r="A9" s="31" t="s">
        <v>34</v>
      </c>
      <c r="B9" s="32" t="s">
        <v>1</v>
      </c>
      <c r="C9" s="33" t="s">
        <v>42</v>
      </c>
      <c r="D9" s="26" t="s">
        <v>16</v>
      </c>
      <c r="E9" s="26" t="s">
        <v>17</v>
      </c>
      <c r="F9" s="26" t="s">
        <v>2</v>
      </c>
      <c r="G9" s="26" t="s">
        <v>18</v>
      </c>
      <c r="H9" s="26" t="s">
        <v>3</v>
      </c>
      <c r="I9" s="26" t="s">
        <v>4</v>
      </c>
      <c r="J9" s="26" t="s">
        <v>5</v>
      </c>
      <c r="K9" s="26" t="s">
        <v>6</v>
      </c>
      <c r="L9" s="26" t="s">
        <v>7</v>
      </c>
      <c r="M9" s="26" t="s">
        <v>19</v>
      </c>
      <c r="N9" s="26" t="s">
        <v>20</v>
      </c>
      <c r="O9" s="26" t="s">
        <v>21</v>
      </c>
      <c r="P9" s="10"/>
    </row>
    <row r="10" spans="1:16" s="13" customFormat="1" ht="28.5" customHeight="1">
      <c r="A10" s="38" t="s">
        <v>15</v>
      </c>
      <c r="B10" s="27" t="s">
        <v>9</v>
      </c>
      <c r="C10" s="34">
        <f aca="true" t="shared" si="0" ref="C10:C60">D10+E10+F10+G10+H10+I10+J10+K10+L10+M10+N10+O10</f>
        <v>235.99999999999997</v>
      </c>
      <c r="D10" s="35">
        <v>45.6</v>
      </c>
      <c r="E10" s="35">
        <v>43.6</v>
      </c>
      <c r="F10" s="35">
        <v>33.93</v>
      </c>
      <c r="G10" s="35">
        <v>18.1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9.7</v>
      </c>
      <c r="N10" s="35">
        <v>44.57</v>
      </c>
      <c r="O10" s="35">
        <v>40.5</v>
      </c>
      <c r="P10" s="12"/>
    </row>
    <row r="11" spans="1:16" s="13" customFormat="1" ht="30" customHeight="1">
      <c r="A11" s="38"/>
      <c r="B11" s="27" t="s">
        <v>8</v>
      </c>
      <c r="C11" s="34">
        <f t="shared" si="0"/>
        <v>1181.4459269000001</v>
      </c>
      <c r="D11" s="35">
        <f>D10*4927.03/1000</f>
        <v>224.672568</v>
      </c>
      <c r="E11" s="35">
        <f>E10*4927.03/1000</f>
        <v>214.818508</v>
      </c>
      <c r="F11" s="35">
        <f>F10*4927.03/1000</f>
        <v>167.1741279</v>
      </c>
      <c r="G11" s="35">
        <f>G10*4927.03/1000</f>
        <v>89.179243</v>
      </c>
      <c r="H11" s="35">
        <f aca="true" t="shared" si="1" ref="H11:L37">H10*4714.97/1000</f>
        <v>0</v>
      </c>
      <c r="I11" s="35">
        <f t="shared" si="1"/>
        <v>0</v>
      </c>
      <c r="J11" s="35">
        <f t="shared" si="1"/>
        <v>0</v>
      </c>
      <c r="K11" s="35">
        <f t="shared" si="1"/>
        <v>0</v>
      </c>
      <c r="L11" s="35">
        <f t="shared" si="1"/>
        <v>0</v>
      </c>
      <c r="M11" s="35">
        <f>M10*5124/1000</f>
        <v>49.702799999999996</v>
      </c>
      <c r="N11" s="35">
        <f>N10*5124/1000</f>
        <v>228.37668</v>
      </c>
      <c r="O11" s="35">
        <f>O10*5124/1000</f>
        <v>207.522</v>
      </c>
      <c r="P11" s="12"/>
    </row>
    <row r="12" spans="1:16" s="11" customFormat="1" ht="16.5" customHeight="1">
      <c r="A12" s="38" t="s">
        <v>33</v>
      </c>
      <c r="B12" s="27" t="s">
        <v>9</v>
      </c>
      <c r="C12" s="34">
        <f>SUM(D12:O12)</f>
        <v>483.70000000000005</v>
      </c>
      <c r="D12" s="35">
        <v>112.4</v>
      </c>
      <c r="E12" s="35">
        <v>97.4</v>
      </c>
      <c r="F12" s="35">
        <v>59.9</v>
      </c>
      <c r="G12" s="35">
        <v>33.8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17.3</v>
      </c>
      <c r="N12" s="35">
        <v>60.3</v>
      </c>
      <c r="O12" s="35">
        <v>102.6</v>
      </c>
      <c r="P12" s="10"/>
    </row>
    <row r="13" spans="1:17" s="11" customFormat="1" ht="15.75" customHeight="1">
      <c r="A13" s="38"/>
      <c r="B13" s="27" t="s">
        <v>8</v>
      </c>
      <c r="C13" s="34">
        <f>D13+E13+F13+G13+H13+I13+J13+K13+L13+M13+N13+O13</f>
        <v>2418.698405</v>
      </c>
      <c r="D13" s="35">
        <f>D12*4927.03/1000</f>
        <v>553.798172</v>
      </c>
      <c r="E13" s="35">
        <f>E12*4927.03/1000</f>
        <v>479.892722</v>
      </c>
      <c r="F13" s="35">
        <f>F12*4927.03/1000</f>
        <v>295.12909699999994</v>
      </c>
      <c r="G13" s="35">
        <f>G12*4927.03/1000</f>
        <v>166.53361399999997</v>
      </c>
      <c r="H13" s="35">
        <f t="shared" si="1"/>
        <v>0</v>
      </c>
      <c r="I13" s="35">
        <f t="shared" si="1"/>
        <v>0</v>
      </c>
      <c r="J13" s="35">
        <f t="shared" si="1"/>
        <v>0</v>
      </c>
      <c r="K13" s="35">
        <f t="shared" si="1"/>
        <v>0</v>
      </c>
      <c r="L13" s="35">
        <f t="shared" si="1"/>
        <v>0</v>
      </c>
      <c r="M13" s="35">
        <f>M12*5124/1000</f>
        <v>88.6452</v>
      </c>
      <c r="N13" s="35">
        <f>N12*5124/1000</f>
        <v>308.97720000000004</v>
      </c>
      <c r="O13" s="35">
        <f>O12*5124/1000</f>
        <v>525.7224</v>
      </c>
      <c r="P13" s="10"/>
      <c r="Q13" s="14"/>
    </row>
    <row r="14" spans="1:16" s="13" customFormat="1" ht="15" customHeight="1">
      <c r="A14" s="38" t="s">
        <v>45</v>
      </c>
      <c r="B14" s="27" t="s">
        <v>9</v>
      </c>
      <c r="C14" s="34">
        <f t="shared" si="0"/>
        <v>62</v>
      </c>
      <c r="D14" s="35">
        <v>11</v>
      </c>
      <c r="E14" s="35">
        <v>8.92</v>
      </c>
      <c r="F14" s="35">
        <v>8</v>
      </c>
      <c r="G14" s="35">
        <v>6</v>
      </c>
      <c r="H14" s="35">
        <f t="shared" si="1"/>
        <v>0</v>
      </c>
      <c r="I14" s="35">
        <f t="shared" si="1"/>
        <v>0</v>
      </c>
      <c r="J14" s="35">
        <f t="shared" si="1"/>
        <v>0</v>
      </c>
      <c r="K14" s="35">
        <f t="shared" si="1"/>
        <v>0</v>
      </c>
      <c r="L14" s="35">
        <f t="shared" si="1"/>
        <v>0</v>
      </c>
      <c r="M14" s="35">
        <v>5.4</v>
      </c>
      <c r="N14" s="35">
        <v>11.18</v>
      </c>
      <c r="O14" s="35">
        <v>11.5</v>
      </c>
      <c r="P14" s="12"/>
    </row>
    <row r="15" spans="1:16" s="13" customFormat="1" ht="23.25" customHeight="1">
      <c r="A15" s="38"/>
      <c r="B15" s="27" t="s">
        <v>8</v>
      </c>
      <c r="C15" s="34">
        <f t="shared" si="0"/>
        <v>311.00677759999996</v>
      </c>
      <c r="D15" s="35">
        <f>D14*4927.03/1000</f>
        <v>54.197329999999994</v>
      </c>
      <c r="E15" s="35">
        <f>E14*4927.03/1000</f>
        <v>43.9491076</v>
      </c>
      <c r="F15" s="35">
        <f>F14*4927.03/1000</f>
        <v>39.416239999999995</v>
      </c>
      <c r="G15" s="35">
        <f>G14*4927.03/1000</f>
        <v>29.56218</v>
      </c>
      <c r="H15" s="35">
        <f t="shared" si="1"/>
        <v>0</v>
      </c>
      <c r="I15" s="35">
        <f t="shared" si="1"/>
        <v>0</v>
      </c>
      <c r="J15" s="35">
        <f t="shared" si="1"/>
        <v>0</v>
      </c>
      <c r="K15" s="35">
        <f t="shared" si="1"/>
        <v>0</v>
      </c>
      <c r="L15" s="35">
        <f t="shared" si="1"/>
        <v>0</v>
      </c>
      <c r="M15" s="35">
        <f>M14*5124/1000</f>
        <v>27.669600000000003</v>
      </c>
      <c r="N15" s="35">
        <f>N14*5124/1000</f>
        <v>57.286319999999996</v>
      </c>
      <c r="O15" s="35">
        <f>O14*5124/1000</f>
        <v>58.926</v>
      </c>
      <c r="P15" s="12"/>
    </row>
    <row r="16" spans="1:16" s="16" customFormat="1" ht="17.25" customHeight="1">
      <c r="A16" s="38" t="s">
        <v>46</v>
      </c>
      <c r="B16" s="27" t="s">
        <v>9</v>
      </c>
      <c r="C16" s="34">
        <f t="shared" si="0"/>
        <v>259.99999999999994</v>
      </c>
      <c r="D16" s="35">
        <v>52.23</v>
      </c>
      <c r="E16" s="35">
        <v>52.68</v>
      </c>
      <c r="F16" s="35">
        <v>41.29</v>
      </c>
      <c r="G16" s="35">
        <v>21.89</v>
      </c>
      <c r="H16" s="35">
        <f t="shared" si="1"/>
        <v>0</v>
      </c>
      <c r="I16" s="35">
        <f t="shared" si="1"/>
        <v>0</v>
      </c>
      <c r="J16" s="35">
        <f t="shared" si="1"/>
        <v>0</v>
      </c>
      <c r="K16" s="35">
        <f t="shared" si="1"/>
        <v>0</v>
      </c>
      <c r="L16" s="35">
        <f t="shared" si="1"/>
        <v>0</v>
      </c>
      <c r="M16" s="35">
        <v>6.89</v>
      </c>
      <c r="N16" s="35">
        <v>30.78</v>
      </c>
      <c r="O16" s="35">
        <v>54.24</v>
      </c>
      <c r="P16" s="15"/>
    </row>
    <row r="17" spans="1:16" s="16" customFormat="1" ht="12.75">
      <c r="A17" s="38"/>
      <c r="B17" s="27" t="s">
        <v>8</v>
      </c>
      <c r="C17" s="34">
        <f t="shared" si="0"/>
        <v>1299.1313126999999</v>
      </c>
      <c r="D17" s="35">
        <f>D16*4927.03/1000</f>
        <v>257.33877689999997</v>
      </c>
      <c r="E17" s="35">
        <f>E16*4927.03/1000</f>
        <v>259.5559404</v>
      </c>
      <c r="F17" s="35">
        <f>F16*4927.03/1000</f>
        <v>203.43706869999997</v>
      </c>
      <c r="G17" s="35">
        <f>G16*4927.03/1000</f>
        <v>107.85268669999999</v>
      </c>
      <c r="H17" s="35">
        <f t="shared" si="1"/>
        <v>0</v>
      </c>
      <c r="I17" s="35">
        <f t="shared" si="1"/>
        <v>0</v>
      </c>
      <c r="J17" s="35">
        <f t="shared" si="1"/>
        <v>0</v>
      </c>
      <c r="K17" s="35">
        <f t="shared" si="1"/>
        <v>0</v>
      </c>
      <c r="L17" s="35">
        <f t="shared" si="1"/>
        <v>0</v>
      </c>
      <c r="M17" s="35">
        <f>M16*5124/1000</f>
        <v>35.30436</v>
      </c>
      <c r="N17" s="35">
        <f>N16*5124/1000</f>
        <v>157.71672</v>
      </c>
      <c r="O17" s="35">
        <f>O16*5124/1000</f>
        <v>277.92576</v>
      </c>
      <c r="P17" s="15"/>
    </row>
    <row r="18" spans="1:16" s="16" customFormat="1" ht="12.75" customHeight="1">
      <c r="A18" s="38" t="s">
        <v>47</v>
      </c>
      <c r="B18" s="27" t="s">
        <v>9</v>
      </c>
      <c r="C18" s="34">
        <f t="shared" si="0"/>
        <v>435.00000000000006</v>
      </c>
      <c r="D18" s="35">
        <v>91.13</v>
      </c>
      <c r="E18" s="35">
        <v>74.73</v>
      </c>
      <c r="F18" s="35">
        <v>60.9</v>
      </c>
      <c r="G18" s="35">
        <v>38.58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v>22.84</v>
      </c>
      <c r="N18" s="35">
        <v>62.03</v>
      </c>
      <c r="O18" s="35">
        <v>84.79</v>
      </c>
      <c r="P18" s="15"/>
    </row>
    <row r="19" spans="1:16" s="16" customFormat="1" ht="12.75">
      <c r="A19" s="38"/>
      <c r="B19" s="27" t="s">
        <v>8</v>
      </c>
      <c r="C19" s="34">
        <f>D19+E19+F19+G19+H19+I19+J19+K19+L19+M19+N19+O19</f>
        <v>2198.4427400020004</v>
      </c>
      <c r="D19" s="35">
        <f>D18*4927.03*1.01/1000</f>
        <v>453.49024633899995</v>
      </c>
      <c r="E19" s="35">
        <f>E18*4927.03*1.01/1000</f>
        <v>371.87892141899994</v>
      </c>
      <c r="F19" s="35">
        <f>F18*4927.03*1.01/1000</f>
        <v>303.05668827</v>
      </c>
      <c r="G19" s="35">
        <f>G18*4927.03*1.01/1000</f>
        <v>191.985665574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0</v>
      </c>
      <c r="L19" s="35">
        <f t="shared" si="1"/>
        <v>0</v>
      </c>
      <c r="M19" s="35">
        <f>M18*5124*1.01/1000</f>
        <v>118.2024816</v>
      </c>
      <c r="N19" s="35">
        <f>N18*5124*1.01/1000</f>
        <v>321.0201372000001</v>
      </c>
      <c r="O19" s="35">
        <f>O18*5124*1.01/1000</f>
        <v>438.80859960000004</v>
      </c>
      <c r="P19" s="15"/>
    </row>
    <row r="20" spans="1:16" s="16" customFormat="1" ht="12.75" customHeight="1">
      <c r="A20" s="38" t="s">
        <v>12</v>
      </c>
      <c r="B20" s="27" t="s">
        <v>9</v>
      </c>
      <c r="C20" s="34">
        <f t="shared" si="0"/>
        <v>620</v>
      </c>
      <c r="D20" s="35">
        <v>131.5</v>
      </c>
      <c r="E20" s="35">
        <v>126.05</v>
      </c>
      <c r="F20" s="35">
        <v>86.43</v>
      </c>
      <c r="G20" s="35">
        <v>60.51</v>
      </c>
      <c r="H20" s="35">
        <f t="shared" si="1"/>
        <v>0</v>
      </c>
      <c r="I20" s="35">
        <f t="shared" si="1"/>
        <v>0</v>
      </c>
      <c r="J20" s="35">
        <f t="shared" si="1"/>
        <v>0</v>
      </c>
      <c r="K20" s="35">
        <f t="shared" si="1"/>
        <v>0</v>
      </c>
      <c r="L20" s="35">
        <f t="shared" si="1"/>
        <v>0</v>
      </c>
      <c r="M20" s="35">
        <v>33.29</v>
      </c>
      <c r="N20" s="35">
        <v>67.77</v>
      </c>
      <c r="O20" s="35">
        <v>114.45</v>
      </c>
      <c r="P20" s="15"/>
    </row>
    <row r="21" spans="1:16" s="16" customFormat="1" ht="12.75">
      <c r="A21" s="38"/>
      <c r="B21" s="27" t="s">
        <v>8</v>
      </c>
      <c r="C21" s="34">
        <f t="shared" si="0"/>
        <v>3097.2076046999996</v>
      </c>
      <c r="D21" s="35">
        <f>D20*4927.03/1000</f>
        <v>647.9044449999999</v>
      </c>
      <c r="E21" s="35">
        <f>E20*4927.03/1000</f>
        <v>621.0521314999999</v>
      </c>
      <c r="F21" s="35">
        <f>F20*4927.03/1000</f>
        <v>425.84320290000005</v>
      </c>
      <c r="G21" s="35">
        <f>G20*4927.03/1000</f>
        <v>298.13458529999997</v>
      </c>
      <c r="H21" s="35">
        <f t="shared" si="1"/>
        <v>0</v>
      </c>
      <c r="I21" s="35">
        <f t="shared" si="1"/>
        <v>0</v>
      </c>
      <c r="J21" s="35">
        <f t="shared" si="1"/>
        <v>0</v>
      </c>
      <c r="K21" s="35">
        <f t="shared" si="1"/>
        <v>0</v>
      </c>
      <c r="L21" s="35">
        <f t="shared" si="1"/>
        <v>0</v>
      </c>
      <c r="M21" s="35">
        <f>M20*5124/1000</f>
        <v>170.57796</v>
      </c>
      <c r="N21" s="35">
        <f>N20*5124/1000</f>
        <v>347.25347999999997</v>
      </c>
      <c r="O21" s="35">
        <f>O20*5124/1000</f>
        <v>586.4418000000001</v>
      </c>
      <c r="P21" s="15"/>
    </row>
    <row r="22" spans="1:16" s="16" customFormat="1" ht="12.75">
      <c r="A22" s="50" t="s">
        <v>48</v>
      </c>
      <c r="B22" s="28" t="s">
        <v>9</v>
      </c>
      <c r="C22" s="34">
        <f t="shared" si="0"/>
        <v>530</v>
      </c>
      <c r="D22" s="35">
        <v>116.18</v>
      </c>
      <c r="E22" s="35">
        <v>104.83</v>
      </c>
      <c r="F22" s="35">
        <v>78.33</v>
      </c>
      <c r="G22" s="35">
        <v>58.51</v>
      </c>
      <c r="H22" s="35">
        <f aca="true" t="shared" si="2" ref="H22:H28">H21*4714.97/1000</f>
        <v>0</v>
      </c>
      <c r="I22" s="35">
        <f aca="true" t="shared" si="3" ref="I22:I28">I21*4714.97/1000</f>
        <v>0</v>
      </c>
      <c r="J22" s="35">
        <f aca="true" t="shared" si="4" ref="J22:J28">J21*4714.97/1000</f>
        <v>0</v>
      </c>
      <c r="K22" s="35">
        <f aca="true" t="shared" si="5" ref="K22:K28">K21*4714.97/1000</f>
        <v>0</v>
      </c>
      <c r="L22" s="35">
        <f aca="true" t="shared" si="6" ref="L22:L28">L21*4714.97/1000</f>
        <v>0</v>
      </c>
      <c r="M22" s="35">
        <v>10.92</v>
      </c>
      <c r="N22" s="35">
        <v>63.12</v>
      </c>
      <c r="O22" s="35">
        <v>98.11</v>
      </c>
      <c r="P22" s="15"/>
    </row>
    <row r="23" spans="1:16" s="16" customFormat="1" ht="12.75">
      <c r="A23" s="50"/>
      <c r="B23" s="28" t="s">
        <v>8</v>
      </c>
      <c r="C23" s="34">
        <f>D23+E23+F23+G23+H23+I23+J23+K23+L23+M23+N23+O23</f>
        <v>2645.2342854999997</v>
      </c>
      <c r="D23" s="35">
        <f>D22*4927.03/1000</f>
        <v>572.4223454</v>
      </c>
      <c r="E23" s="35">
        <f>E22*4927.03/1000</f>
        <v>516.5005549</v>
      </c>
      <c r="F23" s="35">
        <f>F22*4927.03/1000</f>
        <v>385.9342599</v>
      </c>
      <c r="G23" s="35">
        <f>G22*4927.03/1000</f>
        <v>288.28052529999997</v>
      </c>
      <c r="H23" s="35">
        <f t="shared" si="1"/>
        <v>0</v>
      </c>
      <c r="I23" s="35">
        <f t="shared" si="1"/>
        <v>0</v>
      </c>
      <c r="J23" s="35">
        <f t="shared" si="1"/>
        <v>0</v>
      </c>
      <c r="K23" s="35">
        <f t="shared" si="1"/>
        <v>0</v>
      </c>
      <c r="L23" s="35">
        <f t="shared" si="1"/>
        <v>0</v>
      </c>
      <c r="M23" s="35">
        <f>M22*5124/1000</f>
        <v>55.954080000000005</v>
      </c>
      <c r="N23" s="35">
        <f>N22*5124/1000</f>
        <v>323.42688</v>
      </c>
      <c r="O23" s="35">
        <f>O22*5124/1000</f>
        <v>502.71564</v>
      </c>
      <c r="P23" s="15"/>
    </row>
    <row r="24" spans="1:16" s="16" customFormat="1" ht="18.75" customHeight="1">
      <c r="A24" s="38" t="s">
        <v>13</v>
      </c>
      <c r="B24" s="27" t="s">
        <v>9</v>
      </c>
      <c r="C24" s="34">
        <f t="shared" si="0"/>
        <v>1064</v>
      </c>
      <c r="D24" s="35">
        <v>219.4</v>
      </c>
      <c r="E24" s="35">
        <v>199.29</v>
      </c>
      <c r="F24" s="35">
        <v>156.83</v>
      </c>
      <c r="G24" s="35">
        <v>86.93</v>
      </c>
      <c r="H24" s="35">
        <f t="shared" si="2"/>
        <v>0</v>
      </c>
      <c r="I24" s="35">
        <f t="shared" si="3"/>
        <v>0</v>
      </c>
      <c r="J24" s="35">
        <f t="shared" si="4"/>
        <v>0</v>
      </c>
      <c r="K24" s="35">
        <f t="shared" si="5"/>
        <v>0</v>
      </c>
      <c r="L24" s="35">
        <f t="shared" si="6"/>
        <v>0</v>
      </c>
      <c r="M24" s="35">
        <v>25.43</v>
      </c>
      <c r="N24" s="35">
        <v>137.47</v>
      </c>
      <c r="O24" s="35">
        <v>238.65</v>
      </c>
      <c r="P24" s="15"/>
    </row>
    <row r="25" spans="1:16" s="16" customFormat="1" ht="19.5" customHeight="1">
      <c r="A25" s="38"/>
      <c r="B25" s="27" t="s">
        <v>8</v>
      </c>
      <c r="C25" s="34">
        <f t="shared" si="0"/>
        <v>5321.4532235</v>
      </c>
      <c r="D25" s="35">
        <f>D24*4927.03/1000</f>
        <v>1080.990382</v>
      </c>
      <c r="E25" s="35">
        <f>E24*4927.03/1000</f>
        <v>981.9078086999999</v>
      </c>
      <c r="F25" s="35">
        <f>F24*4927.03/1000</f>
        <v>772.7061149</v>
      </c>
      <c r="G25" s="35">
        <f>G24*4927.03/1000</f>
        <v>428.30671789999997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>M24*5124/1000</f>
        <v>130.30331999999999</v>
      </c>
      <c r="N25" s="35">
        <f>N24*5124/1000</f>
        <v>704.39628</v>
      </c>
      <c r="O25" s="35">
        <f>O24*5124/1000</f>
        <v>1222.8426000000002</v>
      </c>
      <c r="P25" s="15"/>
    </row>
    <row r="26" spans="1:16" s="16" customFormat="1" ht="12.75">
      <c r="A26" s="38" t="s">
        <v>49</v>
      </c>
      <c r="B26" s="27" t="s">
        <v>9</v>
      </c>
      <c r="C26" s="34">
        <f t="shared" si="0"/>
        <v>550</v>
      </c>
      <c r="D26" s="35">
        <v>114.68</v>
      </c>
      <c r="E26" s="35">
        <v>106.1</v>
      </c>
      <c r="F26" s="35">
        <v>81.95</v>
      </c>
      <c r="G26" s="35">
        <v>45.76</v>
      </c>
      <c r="H26" s="35">
        <f t="shared" si="2"/>
        <v>0</v>
      </c>
      <c r="I26" s="35">
        <f t="shared" si="3"/>
        <v>0</v>
      </c>
      <c r="J26" s="35">
        <f t="shared" si="4"/>
        <v>0</v>
      </c>
      <c r="K26" s="35">
        <f t="shared" si="5"/>
        <v>0</v>
      </c>
      <c r="L26" s="35">
        <f t="shared" si="6"/>
        <v>0</v>
      </c>
      <c r="M26" s="35">
        <v>15.68</v>
      </c>
      <c r="N26" s="35">
        <v>75.46</v>
      </c>
      <c r="O26" s="35">
        <v>110.37</v>
      </c>
      <c r="P26" s="15"/>
    </row>
    <row r="27" spans="1:16" s="16" customFormat="1" ht="12.75">
      <c r="A27" s="38"/>
      <c r="B27" s="27" t="s">
        <v>8</v>
      </c>
      <c r="C27" s="34">
        <f>D27+E27+F27+G27+H27+I27+J27+K27+L27+M27+N27+O27</f>
        <v>2749.5579246999996</v>
      </c>
      <c r="D27" s="35">
        <f>D26*4927.03/1000</f>
        <v>565.0318004</v>
      </c>
      <c r="E27" s="35">
        <f>E26*4927.03/1000</f>
        <v>522.757883</v>
      </c>
      <c r="F27" s="35">
        <f>F26*4927.03/1000</f>
        <v>403.7701085</v>
      </c>
      <c r="G27" s="35">
        <f>G26*4927.03/1000</f>
        <v>225.46089279999998</v>
      </c>
      <c r="H27" s="35">
        <f t="shared" si="1"/>
        <v>0</v>
      </c>
      <c r="I27" s="35">
        <f t="shared" si="1"/>
        <v>0</v>
      </c>
      <c r="J27" s="35">
        <f t="shared" si="1"/>
        <v>0</v>
      </c>
      <c r="K27" s="35">
        <f t="shared" si="1"/>
        <v>0</v>
      </c>
      <c r="L27" s="35">
        <f t="shared" si="1"/>
        <v>0</v>
      </c>
      <c r="M27" s="35">
        <f>M26*5124/1000</f>
        <v>80.34432</v>
      </c>
      <c r="N27" s="35">
        <f>N26*5124/1000</f>
        <v>386.65704</v>
      </c>
      <c r="O27" s="35">
        <f>O26*5124/1000</f>
        <v>565.53588</v>
      </c>
      <c r="P27" s="15"/>
    </row>
    <row r="28" spans="1:16" s="16" customFormat="1" ht="14.25" customHeight="1">
      <c r="A28" s="38" t="s">
        <v>50</v>
      </c>
      <c r="B28" s="27" t="s">
        <v>9</v>
      </c>
      <c r="C28" s="34">
        <f t="shared" si="0"/>
        <v>380</v>
      </c>
      <c r="D28" s="35">
        <v>71.17</v>
      </c>
      <c r="E28" s="35">
        <v>73.42</v>
      </c>
      <c r="F28" s="35">
        <v>54.38</v>
      </c>
      <c r="G28" s="35">
        <v>45.3</v>
      </c>
      <c r="H28" s="35">
        <f t="shared" si="2"/>
        <v>0</v>
      </c>
      <c r="I28" s="35">
        <f t="shared" si="3"/>
        <v>0</v>
      </c>
      <c r="J28" s="35">
        <f t="shared" si="4"/>
        <v>0</v>
      </c>
      <c r="K28" s="35">
        <f t="shared" si="5"/>
        <v>0</v>
      </c>
      <c r="L28" s="35">
        <f t="shared" si="6"/>
        <v>0</v>
      </c>
      <c r="M28" s="35">
        <v>22.65</v>
      </c>
      <c r="N28" s="35">
        <v>45.49</v>
      </c>
      <c r="O28" s="35">
        <v>67.59</v>
      </c>
      <c r="P28" s="15"/>
    </row>
    <row r="29" spans="1:16" s="16" customFormat="1" ht="12.75">
      <c r="A29" s="38"/>
      <c r="B29" s="27" t="s">
        <v>8</v>
      </c>
      <c r="C29" s="34">
        <f t="shared" si="0"/>
        <v>1899.0061381</v>
      </c>
      <c r="D29" s="35">
        <f>D28*4927.03/1000</f>
        <v>350.65672509999996</v>
      </c>
      <c r="E29" s="35">
        <f>E28*4927.03/1000</f>
        <v>361.7425426</v>
      </c>
      <c r="F29" s="35">
        <f>F28*4927.03/1000</f>
        <v>267.93189140000004</v>
      </c>
      <c r="G29" s="35">
        <f>G28*4927.03/1000</f>
        <v>223.19445899999997</v>
      </c>
      <c r="H29" s="35">
        <f t="shared" si="1"/>
        <v>0</v>
      </c>
      <c r="I29" s="35">
        <f t="shared" si="1"/>
        <v>0</v>
      </c>
      <c r="J29" s="35">
        <f t="shared" si="1"/>
        <v>0</v>
      </c>
      <c r="K29" s="35">
        <f t="shared" si="1"/>
        <v>0</v>
      </c>
      <c r="L29" s="35">
        <f t="shared" si="1"/>
        <v>0</v>
      </c>
      <c r="M29" s="35">
        <f>M28*5124/1000</f>
        <v>116.05859999999998</v>
      </c>
      <c r="N29" s="35">
        <f>N28*5124/1000</f>
        <v>233.09076000000002</v>
      </c>
      <c r="O29" s="35">
        <f>O28*5124/1000</f>
        <v>346.33116</v>
      </c>
      <c r="P29" s="15"/>
    </row>
    <row r="30" spans="1:16" s="16" customFormat="1" ht="12.75">
      <c r="A30" s="38" t="s">
        <v>52</v>
      </c>
      <c r="B30" s="27" t="s">
        <v>9</v>
      </c>
      <c r="C30" s="34">
        <f t="shared" si="0"/>
        <v>390</v>
      </c>
      <c r="D30" s="35">
        <v>79.99</v>
      </c>
      <c r="E30" s="35">
        <v>83.03</v>
      </c>
      <c r="F30" s="35">
        <v>60.61</v>
      </c>
      <c r="G30" s="35">
        <v>26.87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11.43</v>
      </c>
      <c r="N30" s="35">
        <v>48.24</v>
      </c>
      <c r="O30" s="35">
        <v>79.83</v>
      </c>
      <c r="P30" s="15"/>
    </row>
    <row r="31" spans="1:16" s="16" customFormat="1" ht="12.75">
      <c r="A31" s="38"/>
      <c r="B31" s="27" t="s">
        <v>8</v>
      </c>
      <c r="C31" s="34">
        <f>D31+E31+F31+G31+H31+I31+J31+K31+L31+M31+N31+O31</f>
        <v>1949.0190149999999</v>
      </c>
      <c r="D31" s="35">
        <f>D30*4927.03/1000</f>
        <v>394.11312969999994</v>
      </c>
      <c r="E31" s="35">
        <f>E30*4927.03/1000</f>
        <v>409.09130089999996</v>
      </c>
      <c r="F31" s="35">
        <f>F30*4927.03/1000</f>
        <v>298.6272883</v>
      </c>
      <c r="G31" s="35">
        <f>G30*4927.03/1000</f>
        <v>132.3892961</v>
      </c>
      <c r="H31" s="35">
        <f t="shared" si="1"/>
        <v>0</v>
      </c>
      <c r="I31" s="35">
        <f t="shared" si="1"/>
        <v>0</v>
      </c>
      <c r="J31" s="35">
        <f t="shared" si="1"/>
        <v>0</v>
      </c>
      <c r="K31" s="35">
        <f t="shared" si="1"/>
        <v>0</v>
      </c>
      <c r="L31" s="35">
        <f t="shared" si="1"/>
        <v>0</v>
      </c>
      <c r="M31" s="35">
        <f>M30*5124/1000</f>
        <v>58.56732</v>
      </c>
      <c r="N31" s="35">
        <f>N30*5124/1000</f>
        <v>247.18176</v>
      </c>
      <c r="O31" s="35">
        <f>O30*5124/1000</f>
        <v>409.04892</v>
      </c>
      <c r="P31" s="15"/>
    </row>
    <row r="32" spans="1:16" s="16" customFormat="1" ht="12.75" customHeight="1">
      <c r="A32" s="38" t="s">
        <v>51</v>
      </c>
      <c r="B32" s="27" t="s">
        <v>9</v>
      </c>
      <c r="C32" s="34">
        <f t="shared" si="0"/>
        <v>510.00000000000006</v>
      </c>
      <c r="D32" s="35">
        <v>99.81</v>
      </c>
      <c r="E32" s="35">
        <v>95.37</v>
      </c>
      <c r="F32" s="35">
        <v>76.5</v>
      </c>
      <c r="G32" s="35">
        <v>49.42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18.51</v>
      </c>
      <c r="N32" s="35">
        <v>73.59</v>
      </c>
      <c r="O32" s="35">
        <v>96.8</v>
      </c>
      <c r="P32" s="15"/>
    </row>
    <row r="33" spans="1:16" s="16" customFormat="1" ht="12.75" customHeight="1">
      <c r="A33" s="38"/>
      <c r="B33" s="27" t="s">
        <v>8</v>
      </c>
      <c r="C33" s="34">
        <f t="shared" si="0"/>
        <v>2549.992933</v>
      </c>
      <c r="D33" s="35">
        <f>D32*4927.03/1000</f>
        <v>491.76686429999995</v>
      </c>
      <c r="E33" s="35">
        <f>E32*4927.03/1000</f>
        <v>469.89085109999996</v>
      </c>
      <c r="F33" s="35">
        <f>F32*4927.03/1000</f>
        <v>376.91779499999996</v>
      </c>
      <c r="G33" s="35">
        <f>G32*4927.03/1000</f>
        <v>243.4938226</v>
      </c>
      <c r="H33" s="35">
        <f t="shared" si="1"/>
        <v>0</v>
      </c>
      <c r="I33" s="35">
        <f t="shared" si="1"/>
        <v>0</v>
      </c>
      <c r="J33" s="35">
        <f t="shared" si="1"/>
        <v>0</v>
      </c>
      <c r="K33" s="35">
        <f t="shared" si="1"/>
        <v>0</v>
      </c>
      <c r="L33" s="35">
        <f t="shared" si="1"/>
        <v>0</v>
      </c>
      <c r="M33" s="35">
        <f>M32*5124/1000</f>
        <v>94.84524</v>
      </c>
      <c r="N33" s="35">
        <f>N32*5124/1000</f>
        <v>377.07516000000004</v>
      </c>
      <c r="O33" s="35">
        <f>O32*5124/1000</f>
        <v>496.0032</v>
      </c>
      <c r="P33" s="15"/>
    </row>
    <row r="34" spans="1:16" s="16" customFormat="1" ht="12.75" customHeight="1">
      <c r="A34" s="38" t="s">
        <v>14</v>
      </c>
      <c r="B34" s="27" t="s">
        <v>9</v>
      </c>
      <c r="C34" s="34">
        <f t="shared" si="0"/>
        <v>1490</v>
      </c>
      <c r="D34" s="35">
        <v>305.15</v>
      </c>
      <c r="E34" s="35">
        <v>306.34</v>
      </c>
      <c r="F34" s="35">
        <v>204.43</v>
      </c>
      <c r="G34" s="35">
        <v>144.38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54.09</v>
      </c>
      <c r="N34" s="35">
        <v>192.51</v>
      </c>
      <c r="O34" s="35">
        <v>283.1</v>
      </c>
      <c r="P34" s="15"/>
    </row>
    <row r="35" spans="1:16" s="16" customFormat="1" ht="16.5" customHeight="1">
      <c r="A35" s="38"/>
      <c r="B35" s="27" t="s">
        <v>8</v>
      </c>
      <c r="C35" s="34">
        <f>D35+E35+F35+G35+H35+I35+J35+K35+L35+M35+N35+O35</f>
        <v>7445.6097089999985</v>
      </c>
      <c r="D35" s="35">
        <f>D34*4927.03/1000</f>
        <v>1503.4832044999998</v>
      </c>
      <c r="E35" s="35">
        <f>E34*4927.03/1000</f>
        <v>1509.3463701999997</v>
      </c>
      <c r="F35" s="35">
        <f>F34*4927.03/1000</f>
        <v>1007.2327429</v>
      </c>
      <c r="G35" s="35">
        <f>G34*4927.03/1000</f>
        <v>711.3645913999999</v>
      </c>
      <c r="H35" s="35">
        <f t="shared" si="1"/>
        <v>0</v>
      </c>
      <c r="I35" s="35">
        <f t="shared" si="1"/>
        <v>0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>M34*5124/1000</f>
        <v>277.15716000000003</v>
      </c>
      <c r="N35" s="35">
        <f>N34*5124/1000</f>
        <v>986.42124</v>
      </c>
      <c r="O35" s="35">
        <f>O34*5124/1000</f>
        <v>1450.6044000000002</v>
      </c>
      <c r="P35" s="15"/>
    </row>
    <row r="36" spans="1:16" s="16" customFormat="1" ht="12.75">
      <c r="A36" s="38" t="s">
        <v>53</v>
      </c>
      <c r="B36" s="27" t="s">
        <v>9</v>
      </c>
      <c r="C36" s="34">
        <f t="shared" si="0"/>
        <v>55.00000000000001</v>
      </c>
      <c r="D36" s="35">
        <v>12.54</v>
      </c>
      <c r="E36" s="35">
        <v>10.05</v>
      </c>
      <c r="F36" s="35">
        <v>7.73</v>
      </c>
      <c r="G36" s="35">
        <v>4.21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2.24</v>
      </c>
      <c r="N36" s="35">
        <v>7.16</v>
      </c>
      <c r="O36" s="35">
        <v>11.07</v>
      </c>
      <c r="P36" s="15"/>
    </row>
    <row r="37" spans="1:16" s="16" customFormat="1" ht="12.75">
      <c r="A37" s="39"/>
      <c r="B37" s="27" t="s">
        <v>8</v>
      </c>
      <c r="C37" s="34">
        <f t="shared" si="0"/>
        <v>275.01862589999996</v>
      </c>
      <c r="D37" s="35">
        <f>D36*4927.03/1000</f>
        <v>61.784956199999996</v>
      </c>
      <c r="E37" s="35">
        <f>E36*4927.03/1000</f>
        <v>49.5166515</v>
      </c>
      <c r="F37" s="35">
        <f>F36*4927.03/1000</f>
        <v>38.085941899999995</v>
      </c>
      <c r="G37" s="35">
        <f>G36*4927.03/1000</f>
        <v>20.7427963</v>
      </c>
      <c r="H37" s="35">
        <f t="shared" si="1"/>
        <v>0</v>
      </c>
      <c r="I37" s="35">
        <f t="shared" si="1"/>
        <v>0</v>
      </c>
      <c r="J37" s="35">
        <f t="shared" si="1"/>
        <v>0</v>
      </c>
      <c r="K37" s="35">
        <f t="shared" si="1"/>
        <v>0</v>
      </c>
      <c r="L37" s="35">
        <f t="shared" si="1"/>
        <v>0</v>
      </c>
      <c r="M37" s="35">
        <f>M36*5124/1000</f>
        <v>11.47776</v>
      </c>
      <c r="N37" s="35">
        <f>N36*5124/1000</f>
        <v>36.68784</v>
      </c>
      <c r="O37" s="35">
        <f>O36*5124/1000</f>
        <v>56.72268</v>
      </c>
      <c r="P37" s="15"/>
    </row>
    <row r="38" spans="1:16" s="16" customFormat="1" ht="12.75">
      <c r="A38" s="38" t="s">
        <v>54</v>
      </c>
      <c r="B38" s="27" t="s">
        <v>22</v>
      </c>
      <c r="C38" s="34">
        <f t="shared" si="0"/>
        <v>407</v>
      </c>
      <c r="D38" s="35">
        <v>73.79</v>
      </c>
      <c r="E38" s="35">
        <v>82.95</v>
      </c>
      <c r="F38" s="35">
        <v>56.08</v>
      </c>
      <c r="G38" s="35">
        <v>43.02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11.27</v>
      </c>
      <c r="N38" s="35">
        <v>56.98</v>
      </c>
      <c r="O38" s="35">
        <v>82.91</v>
      </c>
      <c r="P38" s="15"/>
    </row>
    <row r="39" spans="1:16" s="16" customFormat="1" ht="12.75">
      <c r="A39" s="38"/>
      <c r="B39" s="27" t="s">
        <v>36</v>
      </c>
      <c r="C39" s="34">
        <f t="shared" si="0"/>
        <v>2035.0751952</v>
      </c>
      <c r="D39" s="35">
        <f>D38*4927.03/1000</f>
        <v>363.56554370000003</v>
      </c>
      <c r="E39" s="35">
        <f>E38*4927.03/1000</f>
        <v>408.6971385</v>
      </c>
      <c r="F39" s="35">
        <f>F38*4927.03/1000</f>
        <v>276.30784239999997</v>
      </c>
      <c r="G39" s="35">
        <f>G38*4927.03/1000</f>
        <v>211.9608306</v>
      </c>
      <c r="H39" s="35">
        <f>H38*4714.97/1000</f>
        <v>0</v>
      </c>
      <c r="I39" s="35">
        <f>I38*4714.97/1000</f>
        <v>0</v>
      </c>
      <c r="J39" s="35">
        <f>J38*4714.97/1000</f>
        <v>0</v>
      </c>
      <c r="K39" s="35">
        <f>K38*4714.97/1000</f>
        <v>0</v>
      </c>
      <c r="L39" s="35">
        <f>L38*4714.97/1000</f>
        <v>0</v>
      </c>
      <c r="M39" s="35">
        <f>M38*5124/1000</f>
        <v>57.747479999999996</v>
      </c>
      <c r="N39" s="35">
        <f>N38*5124/1000</f>
        <v>291.96551999999997</v>
      </c>
      <c r="O39" s="35">
        <f>O38*5124/1000</f>
        <v>424.83083999999997</v>
      </c>
      <c r="P39" s="15"/>
    </row>
    <row r="40" spans="1:16" s="18" customFormat="1" ht="12.75">
      <c r="A40" s="40" t="s">
        <v>10</v>
      </c>
      <c r="B40" s="29" t="s">
        <v>9</v>
      </c>
      <c r="C40" s="34">
        <f>SUM(C16,C18,C20,C22,C24,C26,C28,C30,C32,C34,C36,C38)</f>
        <v>6691</v>
      </c>
      <c r="D40" s="34">
        <f aca="true" t="shared" si="7" ref="D40:O40">SUM(D16,D18,D20,D22,D24,D26,D28,D30,D32,D34,D36,D38)</f>
        <v>1367.5700000000002</v>
      </c>
      <c r="E40" s="34">
        <f t="shared" si="7"/>
        <v>1314.84</v>
      </c>
      <c r="F40" s="34">
        <f t="shared" si="7"/>
        <v>965.4600000000002</v>
      </c>
      <c r="G40" s="34">
        <f t="shared" si="7"/>
        <v>625.38</v>
      </c>
      <c r="H40" s="34">
        <f t="shared" si="7"/>
        <v>0</v>
      </c>
      <c r="I40" s="34">
        <f t="shared" si="7"/>
        <v>0</v>
      </c>
      <c r="J40" s="34">
        <f t="shared" si="7"/>
        <v>0</v>
      </c>
      <c r="K40" s="34">
        <f t="shared" si="7"/>
        <v>0</v>
      </c>
      <c r="L40" s="34">
        <f t="shared" si="7"/>
        <v>0</v>
      </c>
      <c r="M40" s="34">
        <f t="shared" si="7"/>
        <v>235.24000000000004</v>
      </c>
      <c r="N40" s="34">
        <f t="shared" si="7"/>
        <v>860.5999999999999</v>
      </c>
      <c r="O40" s="34">
        <f t="shared" si="7"/>
        <v>1321.91</v>
      </c>
      <c r="P40" s="17"/>
    </row>
    <row r="41" spans="1:16" s="18" customFormat="1" ht="12.75">
      <c r="A41" s="40"/>
      <c r="B41" s="29" t="s">
        <v>8</v>
      </c>
      <c r="C41" s="34">
        <f>SUM(C17,C19,C21,C23,C25,C27,C29,C31,C33,C35,C37,C39)</f>
        <v>33464.748707302</v>
      </c>
      <c r="D41" s="34">
        <f aca="true" t="shared" si="8" ref="D41:O41">SUM(D17,D19,D21,D23,D25,D27,D29,D31,D33,D35,D37,D39)</f>
        <v>6742.548419539</v>
      </c>
      <c r="E41" s="34">
        <f t="shared" si="8"/>
        <v>6481.938094718999</v>
      </c>
      <c r="F41" s="34">
        <f t="shared" si="8"/>
        <v>4759.850945069999</v>
      </c>
      <c r="G41" s="34">
        <f t="shared" si="8"/>
        <v>3083.166869574</v>
      </c>
      <c r="H41" s="34">
        <f t="shared" si="8"/>
        <v>0</v>
      </c>
      <c r="I41" s="34">
        <f t="shared" si="8"/>
        <v>0</v>
      </c>
      <c r="J41" s="34">
        <f t="shared" si="8"/>
        <v>0</v>
      </c>
      <c r="K41" s="34">
        <f t="shared" si="8"/>
        <v>0</v>
      </c>
      <c r="L41" s="34">
        <f t="shared" si="8"/>
        <v>0</v>
      </c>
      <c r="M41" s="34">
        <f t="shared" si="8"/>
        <v>1206.5400816</v>
      </c>
      <c r="N41" s="34">
        <f t="shared" si="8"/>
        <v>4412.8928172</v>
      </c>
      <c r="O41" s="34">
        <f t="shared" si="8"/>
        <v>6777.8114796</v>
      </c>
      <c r="P41" s="17"/>
    </row>
    <row r="42" spans="1:16" s="16" customFormat="1" ht="14.25" customHeight="1">
      <c r="A42" s="38" t="s">
        <v>26</v>
      </c>
      <c r="B42" s="27" t="s">
        <v>9</v>
      </c>
      <c r="C42" s="34">
        <f t="shared" si="0"/>
        <v>269.99999999999994</v>
      </c>
      <c r="D42" s="35">
        <v>57.35</v>
      </c>
      <c r="E42" s="35">
        <v>48.33</v>
      </c>
      <c r="F42" s="35">
        <v>32.16</v>
      </c>
      <c r="G42" s="35">
        <v>22.01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13.2</v>
      </c>
      <c r="N42" s="35">
        <v>39.8</v>
      </c>
      <c r="O42" s="35">
        <v>57.15</v>
      </c>
      <c r="P42" s="15"/>
    </row>
    <row r="43" spans="1:16" s="16" customFormat="1" ht="12" customHeight="1">
      <c r="A43" s="39"/>
      <c r="B43" s="27" t="s">
        <v>8</v>
      </c>
      <c r="C43" s="34">
        <f>D43+E43+F43+G43+H43+I43+J43+K43+L43+M43+N43+O43</f>
        <v>1351.9943454999998</v>
      </c>
      <c r="D43" s="35">
        <f>D42*4927.03/1000</f>
        <v>282.5651705</v>
      </c>
      <c r="E43" s="35">
        <f>E42*4927.03/1000</f>
        <v>238.12335989999997</v>
      </c>
      <c r="F43" s="35">
        <f>F42*4927.03/1000</f>
        <v>158.45328479999998</v>
      </c>
      <c r="G43" s="35">
        <f>G42*4927.03/1000</f>
        <v>108.4439303</v>
      </c>
      <c r="H43" s="35">
        <f aca="true" t="shared" si="9" ref="H43:L47">H42*4714.97/1000</f>
        <v>0</v>
      </c>
      <c r="I43" s="35">
        <f t="shared" si="9"/>
        <v>0</v>
      </c>
      <c r="J43" s="35">
        <f t="shared" si="9"/>
        <v>0</v>
      </c>
      <c r="K43" s="35">
        <f t="shared" si="9"/>
        <v>0</v>
      </c>
      <c r="L43" s="35">
        <f t="shared" si="9"/>
        <v>0</v>
      </c>
      <c r="M43" s="35">
        <f>M42*5124/1000</f>
        <v>67.63680000000001</v>
      </c>
      <c r="N43" s="35">
        <f>N42*5124/1000</f>
        <v>203.93519999999998</v>
      </c>
      <c r="O43" s="35">
        <f>O42*5124/1000</f>
        <v>292.8366</v>
      </c>
      <c r="P43" s="15"/>
    </row>
    <row r="44" spans="1:16" s="16" customFormat="1" ht="15" customHeight="1">
      <c r="A44" s="38" t="s">
        <v>27</v>
      </c>
      <c r="B44" s="27" t="s">
        <v>9</v>
      </c>
      <c r="C44" s="34">
        <f t="shared" si="0"/>
        <v>430.24</v>
      </c>
      <c r="D44" s="35">
        <v>95.81</v>
      </c>
      <c r="E44" s="35">
        <v>77.31</v>
      </c>
      <c r="F44" s="35">
        <v>56.58</v>
      </c>
      <c r="G44" s="35">
        <v>39.5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19.36</v>
      </c>
      <c r="N44" s="35">
        <v>56.58</v>
      </c>
      <c r="O44" s="35">
        <v>85.1</v>
      </c>
      <c r="P44" s="15"/>
    </row>
    <row r="45" spans="1:16" s="16" customFormat="1" ht="12.75">
      <c r="A45" s="39"/>
      <c r="B45" s="27" t="s">
        <v>8</v>
      </c>
      <c r="C45" s="34">
        <f t="shared" si="0"/>
        <v>2151.525436</v>
      </c>
      <c r="D45" s="35">
        <f>D44*4927.03/1000</f>
        <v>472.05874429999994</v>
      </c>
      <c r="E45" s="35">
        <f>E44*4927.03/1000</f>
        <v>380.9086893</v>
      </c>
      <c r="F45" s="35">
        <f>F44*4927.03/1000</f>
        <v>278.7713574</v>
      </c>
      <c r="G45" s="35">
        <f>G44*4927.03/1000</f>
        <v>194.617685</v>
      </c>
      <c r="H45" s="35">
        <f t="shared" si="9"/>
        <v>0</v>
      </c>
      <c r="I45" s="35">
        <f t="shared" si="9"/>
        <v>0</v>
      </c>
      <c r="J45" s="35">
        <f t="shared" si="9"/>
        <v>0</v>
      </c>
      <c r="K45" s="35">
        <f t="shared" si="9"/>
        <v>0</v>
      </c>
      <c r="L45" s="35">
        <f t="shared" si="9"/>
        <v>0</v>
      </c>
      <c r="M45" s="35">
        <f>M44*5124/1000</f>
        <v>99.20063999999999</v>
      </c>
      <c r="N45" s="35">
        <f>N44*5124/1000</f>
        <v>289.91591999999997</v>
      </c>
      <c r="O45" s="35">
        <f>O44*5124/1000</f>
        <v>436.0524</v>
      </c>
      <c r="P45" s="15"/>
    </row>
    <row r="46" spans="1:16" s="16" customFormat="1" ht="15" customHeight="1">
      <c r="A46" s="38" t="s">
        <v>28</v>
      </c>
      <c r="B46" s="27" t="s">
        <v>9</v>
      </c>
      <c r="C46" s="34">
        <f>D46+E46+F46+G46+H46+I46+J46+K46+L46+M46+N46+O46</f>
        <v>430.24</v>
      </c>
      <c r="D46" s="35">
        <v>95.81</v>
      </c>
      <c r="E46" s="35">
        <v>77.31</v>
      </c>
      <c r="F46" s="35">
        <v>56.58</v>
      </c>
      <c r="G46" s="35">
        <v>39.5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19.36</v>
      </c>
      <c r="N46" s="35">
        <v>56.58</v>
      </c>
      <c r="O46" s="35">
        <v>85.1</v>
      </c>
      <c r="P46" s="15"/>
    </row>
    <row r="47" spans="1:16" s="16" customFormat="1" ht="12.75">
      <c r="A47" s="39"/>
      <c r="B47" s="27" t="s">
        <v>8</v>
      </c>
      <c r="C47" s="34">
        <f>D47+E47+F47+G47+H47+I47+J47+K47+L47+M47+N47+O47</f>
        <v>2151.525436</v>
      </c>
      <c r="D47" s="35">
        <f>D46*4927.03/1000</f>
        <v>472.05874429999994</v>
      </c>
      <c r="E47" s="35">
        <f>E46*4927.03/1000</f>
        <v>380.9086893</v>
      </c>
      <c r="F47" s="35">
        <f>F46*4927.03/1000</f>
        <v>278.7713574</v>
      </c>
      <c r="G47" s="35">
        <f>G46*4927.03/1000</f>
        <v>194.617685</v>
      </c>
      <c r="H47" s="35">
        <f t="shared" si="9"/>
        <v>0</v>
      </c>
      <c r="I47" s="35">
        <f t="shared" si="9"/>
        <v>0</v>
      </c>
      <c r="J47" s="35">
        <f t="shared" si="9"/>
        <v>0</v>
      </c>
      <c r="K47" s="35">
        <f t="shared" si="9"/>
        <v>0</v>
      </c>
      <c r="L47" s="35">
        <f t="shared" si="9"/>
        <v>0</v>
      </c>
      <c r="M47" s="35">
        <f>M46*5124/1000</f>
        <v>99.20063999999999</v>
      </c>
      <c r="N47" s="35">
        <f>N46*5124/1000</f>
        <v>289.91591999999997</v>
      </c>
      <c r="O47" s="35">
        <f>O46*5124/1000</f>
        <v>436.0524</v>
      </c>
      <c r="P47" s="15"/>
    </row>
    <row r="48" spans="1:15" ht="14.25" customHeight="1">
      <c r="A48" s="38" t="s">
        <v>29</v>
      </c>
      <c r="B48" s="27" t="s">
        <v>9</v>
      </c>
      <c r="C48" s="34">
        <f t="shared" si="0"/>
        <v>25</v>
      </c>
      <c r="D48" s="35">
        <v>5.47</v>
      </c>
      <c r="E48" s="35">
        <v>4.22</v>
      </c>
      <c r="F48" s="35">
        <v>3.92</v>
      </c>
      <c r="G48" s="35">
        <v>2.4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0.71</v>
      </c>
      <c r="N48" s="35">
        <v>3.7</v>
      </c>
      <c r="O48" s="35">
        <v>4.58</v>
      </c>
    </row>
    <row r="49" spans="1:15" ht="16.5" customHeight="1">
      <c r="A49" s="39"/>
      <c r="B49" s="27" t="s">
        <v>8</v>
      </c>
      <c r="C49" s="34">
        <f t="shared" si="0"/>
        <v>124.9465103</v>
      </c>
      <c r="D49" s="35">
        <f>D48*4927.03/1000</f>
        <v>26.950854099999997</v>
      </c>
      <c r="E49" s="35">
        <f>E48*4927.03/1000</f>
        <v>20.7920666</v>
      </c>
      <c r="F49" s="35">
        <f>F48*4927.03/1000</f>
        <v>19.3139576</v>
      </c>
      <c r="G49" s="35">
        <f>G48*4927.03/1000</f>
        <v>11.824872</v>
      </c>
      <c r="H49" s="35">
        <f>H48*4714.97/1000</f>
        <v>0</v>
      </c>
      <c r="I49" s="35">
        <f>I48*4714.97/1000</f>
        <v>0</v>
      </c>
      <c r="J49" s="35">
        <f>J48*4714.97/1000</f>
        <v>0</v>
      </c>
      <c r="K49" s="35">
        <f>K48*4714.97/1000</f>
        <v>0</v>
      </c>
      <c r="L49" s="35">
        <f>L48*4714.97/1000</f>
        <v>0</v>
      </c>
      <c r="M49" s="35">
        <f>M48*5124/1000</f>
        <v>3.63804</v>
      </c>
      <c r="N49" s="35">
        <f>N48*5124/1000</f>
        <v>18.9588</v>
      </c>
      <c r="O49" s="35">
        <f>O48*5124/1000</f>
        <v>23.467920000000003</v>
      </c>
    </row>
    <row r="50" spans="1:16" s="16" customFormat="1" ht="15" customHeight="1">
      <c r="A50" s="38" t="s">
        <v>30</v>
      </c>
      <c r="B50" s="27" t="s">
        <v>9</v>
      </c>
      <c r="C50" s="34">
        <f t="shared" si="0"/>
        <v>182.99999999999997</v>
      </c>
      <c r="D50" s="35">
        <v>31.99</v>
      </c>
      <c r="E50" s="35">
        <v>31.48</v>
      </c>
      <c r="F50" s="35">
        <v>16.82</v>
      </c>
      <c r="G50" s="35">
        <v>10.24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10.82</v>
      </c>
      <c r="N50" s="35">
        <v>32.61</v>
      </c>
      <c r="O50" s="35">
        <v>49.04</v>
      </c>
      <c r="P50" s="15"/>
    </row>
    <row r="51" spans="1:16" s="16" customFormat="1" ht="14.25" customHeight="1">
      <c r="A51" s="39"/>
      <c r="B51" s="27" t="s">
        <v>8</v>
      </c>
      <c r="C51" s="34">
        <f>D51+E51+F51+G51+H51+I51+J51+K51+L51+M51+N51+O51</f>
        <v>919.8603059</v>
      </c>
      <c r="D51" s="35">
        <f>D50*4927.03/1000</f>
        <v>157.6156897</v>
      </c>
      <c r="E51" s="35">
        <f>E50*4927.03/1000</f>
        <v>155.1029044</v>
      </c>
      <c r="F51" s="35">
        <f>F50*4927.03/1000</f>
        <v>82.8726446</v>
      </c>
      <c r="G51" s="35">
        <f>G50*4927.03/1000</f>
        <v>50.452787199999996</v>
      </c>
      <c r="H51" s="35">
        <f>H50*4714.97/1000</f>
        <v>0</v>
      </c>
      <c r="I51" s="35">
        <f>I50*4714.97/1000</f>
        <v>0</v>
      </c>
      <c r="J51" s="35">
        <f>J50*4714.97/1000</f>
        <v>0</v>
      </c>
      <c r="K51" s="35">
        <f>K50*4714.97/1000</f>
        <v>0</v>
      </c>
      <c r="L51" s="35">
        <f>L50*4714.97/1000</f>
        <v>0</v>
      </c>
      <c r="M51" s="35">
        <f>M50*5124/1000</f>
        <v>55.44168</v>
      </c>
      <c r="N51" s="35">
        <f>N50*5124/1000</f>
        <v>167.09364</v>
      </c>
      <c r="O51" s="35">
        <f>O50*5124/1000</f>
        <v>251.28096</v>
      </c>
      <c r="P51" s="15"/>
    </row>
    <row r="52" spans="1:16" s="16" customFormat="1" ht="17.25" customHeight="1">
      <c r="A52" s="38" t="s">
        <v>31</v>
      </c>
      <c r="B52" s="27" t="s">
        <v>9</v>
      </c>
      <c r="C52" s="34">
        <f t="shared" si="0"/>
        <v>220</v>
      </c>
      <c r="D52" s="35">
        <v>46.27</v>
      </c>
      <c r="E52" s="35">
        <v>45.74</v>
      </c>
      <c r="F52" s="35">
        <v>27.81</v>
      </c>
      <c r="G52" s="35">
        <v>16.04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14.78</v>
      </c>
      <c r="N52" s="35">
        <v>23.98</v>
      </c>
      <c r="O52" s="35">
        <v>45.38</v>
      </c>
      <c r="P52" s="15"/>
    </row>
    <row r="53" spans="1:16" s="16" customFormat="1" ht="17.25" customHeight="1">
      <c r="A53" s="39"/>
      <c r="B53" s="27" t="s">
        <v>8</v>
      </c>
      <c r="C53" s="34">
        <f t="shared" si="0"/>
        <v>1100.5196558</v>
      </c>
      <c r="D53" s="35">
        <f>D52*4927.03/1000</f>
        <v>227.9736781</v>
      </c>
      <c r="E53" s="35">
        <f>E52*4927.03/1000</f>
        <v>225.3623522</v>
      </c>
      <c r="F53" s="35">
        <f>F52*4927.03/1000</f>
        <v>137.02070429999998</v>
      </c>
      <c r="G53" s="35">
        <f>G52*4927.03/1000</f>
        <v>79.0295612</v>
      </c>
      <c r="H53" s="35">
        <f>H52*4714.97/1000</f>
        <v>0</v>
      </c>
      <c r="I53" s="35">
        <f>I52*4714.97/1000</f>
        <v>0</v>
      </c>
      <c r="J53" s="35">
        <f>J52*4714.97/1000</f>
        <v>0</v>
      </c>
      <c r="K53" s="35">
        <f>K52*4714.97/1000</f>
        <v>0</v>
      </c>
      <c r="L53" s="35">
        <f>L52*4714.97/1000</f>
        <v>0</v>
      </c>
      <c r="M53" s="35">
        <f>M52*5124/1000</f>
        <v>75.73272</v>
      </c>
      <c r="N53" s="35">
        <f>N52*5124/1000</f>
        <v>122.87352</v>
      </c>
      <c r="O53" s="35">
        <f>O52*5124/1000</f>
        <v>232.52712000000002</v>
      </c>
      <c r="P53" s="15"/>
    </row>
    <row r="54" spans="1:16" s="16" customFormat="1" ht="14.25" customHeight="1">
      <c r="A54" s="38" t="s">
        <v>35</v>
      </c>
      <c r="B54" s="27" t="s">
        <v>9</v>
      </c>
      <c r="C54" s="34">
        <f t="shared" si="0"/>
        <v>187.37</v>
      </c>
      <c r="D54" s="35">
        <v>38.2</v>
      </c>
      <c r="E54" s="35">
        <v>37.79</v>
      </c>
      <c r="F54" s="35">
        <v>25.52</v>
      </c>
      <c r="G54" s="35">
        <v>15.4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9.42</v>
      </c>
      <c r="N54" s="35">
        <v>25.01</v>
      </c>
      <c r="O54" s="35">
        <v>36.03</v>
      </c>
      <c r="P54" s="15"/>
    </row>
    <row r="55" spans="1:16" s="16" customFormat="1" ht="12.75">
      <c r="A55" s="39"/>
      <c r="B55" s="27" t="s">
        <v>8</v>
      </c>
      <c r="C55" s="34">
        <f>D55+E55+F55+G55+H55+I55+J55+K55+L55+M55+N55+O55</f>
        <v>937.0561173</v>
      </c>
      <c r="D55" s="35">
        <f>D54*4927.03/1000</f>
        <v>188.212546</v>
      </c>
      <c r="E55" s="35">
        <f>E54*4927.03/1000</f>
        <v>186.1924637</v>
      </c>
      <c r="F55" s="35">
        <f>F54*4927.03/1000</f>
        <v>125.73780559999999</v>
      </c>
      <c r="G55" s="35">
        <f>G54*4927.03/1000</f>
        <v>75.876262</v>
      </c>
      <c r="H55" s="35">
        <f>H54*4714.97/1000</f>
        <v>0</v>
      </c>
      <c r="I55" s="35">
        <f>I54*4714.97/1000</f>
        <v>0</v>
      </c>
      <c r="J55" s="35">
        <f>J54*4714.97/1000</f>
        <v>0</v>
      </c>
      <c r="K55" s="35">
        <f>K54*4714.97/1000</f>
        <v>0</v>
      </c>
      <c r="L55" s="35">
        <f>L54*4714.97/1000</f>
        <v>0</v>
      </c>
      <c r="M55" s="35">
        <f>M54*5124/1000</f>
        <v>48.268080000000005</v>
      </c>
      <c r="N55" s="35">
        <f>N54*5124/1000</f>
        <v>128.15124</v>
      </c>
      <c r="O55" s="35">
        <f>O54*5124/1000</f>
        <v>184.61772</v>
      </c>
      <c r="P55" s="15"/>
    </row>
    <row r="56" spans="1:16" s="16" customFormat="1" ht="15" customHeight="1">
      <c r="A56" s="38" t="s">
        <v>32</v>
      </c>
      <c r="B56" s="27" t="s">
        <v>9</v>
      </c>
      <c r="C56" s="34">
        <f t="shared" si="0"/>
        <v>251</v>
      </c>
      <c r="D56" s="35">
        <v>52.11</v>
      </c>
      <c r="E56" s="35">
        <v>48.82</v>
      </c>
      <c r="F56" s="35">
        <v>36.45</v>
      </c>
      <c r="G56" s="35">
        <v>22.06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10.84</v>
      </c>
      <c r="N56" s="35">
        <v>32.3</v>
      </c>
      <c r="O56" s="35">
        <v>48.42</v>
      </c>
      <c r="P56" s="15"/>
    </row>
    <row r="57" spans="1:16" s="16" customFormat="1" ht="12.75">
      <c r="A57" s="39"/>
      <c r="B57" s="27" t="s">
        <v>8</v>
      </c>
      <c r="C57" s="34">
        <f t="shared" si="0"/>
        <v>1254.7191032</v>
      </c>
      <c r="D57" s="35">
        <f>D56*4927.03/1000</f>
        <v>256.7475333</v>
      </c>
      <c r="E57" s="35">
        <f>E56*4927.03/1000</f>
        <v>240.53760459999998</v>
      </c>
      <c r="F57" s="35">
        <f>F56*4927.03/1000</f>
        <v>179.5902435</v>
      </c>
      <c r="G57" s="35">
        <f>G56*4927.03/1000</f>
        <v>108.69028179999998</v>
      </c>
      <c r="H57" s="35">
        <f>H56*4714.97/1000</f>
        <v>0</v>
      </c>
      <c r="I57" s="35">
        <f>I56*4714.97/1000</f>
        <v>0</v>
      </c>
      <c r="J57" s="35">
        <f>J56*4714.97/1000</f>
        <v>0</v>
      </c>
      <c r="K57" s="35">
        <f>K56*4714.97/1000</f>
        <v>0</v>
      </c>
      <c r="L57" s="35">
        <f>L56*4714.97/1000</f>
        <v>0</v>
      </c>
      <c r="M57" s="35">
        <f>M56*5124/1000</f>
        <v>55.54416</v>
      </c>
      <c r="N57" s="35">
        <f>N56*5124/1000</f>
        <v>165.50519999999997</v>
      </c>
      <c r="O57" s="35">
        <f>O56*5124/1000</f>
        <v>248.10408</v>
      </c>
      <c r="P57" s="15"/>
    </row>
    <row r="58" spans="1:16" s="16" customFormat="1" ht="12.75">
      <c r="A58" s="40" t="s">
        <v>23</v>
      </c>
      <c r="B58" s="27" t="s">
        <v>22</v>
      </c>
      <c r="C58" s="34">
        <f>SUM(C42,C44,C46,C48,C50,C52,C54,C56,)</f>
        <v>1996.85</v>
      </c>
      <c r="D58" s="34">
        <f>SUM(D42,D44,D46,D48,D50,D52,D54,D56,)</f>
        <v>423.01</v>
      </c>
      <c r="E58" s="34">
        <f aca="true" t="shared" si="10" ref="E58:O58">SUM(E42,E44,E46,E48,E50,E52,E54,E56,)</f>
        <v>371</v>
      </c>
      <c r="F58" s="34">
        <f t="shared" si="10"/>
        <v>255.83999999999997</v>
      </c>
      <c r="G58" s="34">
        <f t="shared" si="10"/>
        <v>167.15</v>
      </c>
      <c r="H58" s="34">
        <f t="shared" si="10"/>
        <v>0</v>
      </c>
      <c r="I58" s="34">
        <f t="shared" si="10"/>
        <v>0</v>
      </c>
      <c r="J58" s="34">
        <f t="shared" si="10"/>
        <v>0</v>
      </c>
      <c r="K58" s="34">
        <f t="shared" si="10"/>
        <v>0</v>
      </c>
      <c r="L58" s="34">
        <f t="shared" si="10"/>
        <v>0</v>
      </c>
      <c r="M58" s="34">
        <f t="shared" si="10"/>
        <v>98.49000000000001</v>
      </c>
      <c r="N58" s="34">
        <f t="shared" si="10"/>
        <v>270.55999999999995</v>
      </c>
      <c r="O58" s="34">
        <f t="shared" si="10"/>
        <v>410.8</v>
      </c>
      <c r="P58" s="15"/>
    </row>
    <row r="59" spans="1:16" s="16" customFormat="1" ht="12.75">
      <c r="A59" s="38"/>
      <c r="B59" s="27" t="s">
        <v>8</v>
      </c>
      <c r="C59" s="34">
        <f>SUM(C43,C45,C47,C49,C51,C53,C55,C57,)</f>
        <v>9992.14691</v>
      </c>
      <c r="D59" s="34">
        <f>SUM(D43,D45,D47,D49,D51,D53,D55,D57,)</f>
        <v>2084.1829602999996</v>
      </c>
      <c r="E59" s="34">
        <f aca="true" t="shared" si="11" ref="E59:O59">SUM(E43,E45,E47,E49,E51,E53,E55,E57,)</f>
        <v>1827.9281299999998</v>
      </c>
      <c r="F59" s="34">
        <f t="shared" si="11"/>
        <v>1260.5313552</v>
      </c>
      <c r="G59" s="34">
        <f t="shared" si="11"/>
        <v>823.5530644999999</v>
      </c>
      <c r="H59" s="34">
        <f t="shared" si="11"/>
        <v>0</v>
      </c>
      <c r="I59" s="34">
        <f t="shared" si="11"/>
        <v>0</v>
      </c>
      <c r="J59" s="34">
        <f t="shared" si="11"/>
        <v>0</v>
      </c>
      <c r="K59" s="34">
        <f t="shared" si="11"/>
        <v>0</v>
      </c>
      <c r="L59" s="34">
        <f t="shared" si="11"/>
        <v>0</v>
      </c>
      <c r="M59" s="34">
        <f t="shared" si="11"/>
        <v>504.66276000000005</v>
      </c>
      <c r="N59" s="34">
        <f t="shared" si="11"/>
        <v>1386.34944</v>
      </c>
      <c r="O59" s="34">
        <f t="shared" si="11"/>
        <v>2104.9392</v>
      </c>
      <c r="P59" s="15"/>
    </row>
    <row r="60" spans="1:16" s="16" customFormat="1" ht="15" customHeight="1">
      <c r="A60" s="38" t="s">
        <v>55</v>
      </c>
      <c r="B60" s="27" t="s">
        <v>9</v>
      </c>
      <c r="C60" s="34">
        <f t="shared" si="0"/>
        <v>160</v>
      </c>
      <c r="D60" s="35">
        <v>37.15</v>
      </c>
      <c r="E60" s="35">
        <v>34.22</v>
      </c>
      <c r="F60" s="35">
        <v>21.07</v>
      </c>
      <c r="G60" s="35">
        <v>9.04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3.9</v>
      </c>
      <c r="N60" s="35">
        <v>19.87</v>
      </c>
      <c r="O60" s="35">
        <v>34.75</v>
      </c>
      <c r="P60" s="15"/>
    </row>
    <row r="61" spans="1:16" s="16" customFormat="1" ht="15.75" customHeight="1">
      <c r="A61" s="38"/>
      <c r="B61" s="27" t="s">
        <v>8</v>
      </c>
      <c r="C61" s="34">
        <f>D61+E61+F61+G61+H61+I61+J61+K61+L61+M61+N61+O61</f>
        <v>799.8514843999999</v>
      </c>
      <c r="D61" s="35">
        <f>D60*4927.03/1000</f>
        <v>183.0391645</v>
      </c>
      <c r="E61" s="35">
        <f>E60*4927.03/1000</f>
        <v>168.60296659999997</v>
      </c>
      <c r="F61" s="35">
        <f>F60*4927.03/1000</f>
        <v>103.8125221</v>
      </c>
      <c r="G61" s="35">
        <f>G60*4927.03/1000</f>
        <v>44.54035119999999</v>
      </c>
      <c r="H61" s="35">
        <f>H60*4714.97/1000</f>
        <v>0</v>
      </c>
      <c r="I61" s="35">
        <f>I60*4714.97/1000</f>
        <v>0</v>
      </c>
      <c r="J61" s="35">
        <f>J60*4714.97/1000</f>
        <v>0</v>
      </c>
      <c r="K61" s="35">
        <f>K60*4714.97/1000</f>
        <v>0</v>
      </c>
      <c r="L61" s="35">
        <f>L60*4714.97/1000</f>
        <v>0</v>
      </c>
      <c r="M61" s="35">
        <f>M60*5124/1000</f>
        <v>19.9836</v>
      </c>
      <c r="N61" s="35">
        <f>N60*5124/1000</f>
        <v>101.81388000000001</v>
      </c>
      <c r="O61" s="35">
        <f>O60*5124/1000</f>
        <v>178.059</v>
      </c>
      <c r="P61" s="15"/>
    </row>
    <row r="62" spans="1:16" s="19" customFormat="1" ht="13.5" customHeight="1">
      <c r="A62" s="40" t="s">
        <v>11</v>
      </c>
      <c r="B62" s="29" t="s">
        <v>9</v>
      </c>
      <c r="C62" s="34">
        <f aca="true" t="shared" si="12" ref="C62:G63">SUM(C40,C58,C60)</f>
        <v>8847.85</v>
      </c>
      <c r="D62" s="34">
        <f t="shared" si="12"/>
        <v>1827.7300000000002</v>
      </c>
      <c r="E62" s="34">
        <f t="shared" si="12"/>
        <v>1720.06</v>
      </c>
      <c r="F62" s="34">
        <f t="shared" si="12"/>
        <v>1242.3700000000001</v>
      </c>
      <c r="G62" s="34">
        <f t="shared" si="12"/>
        <v>801.5699999999999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f aca="true" t="shared" si="13" ref="M62:O63">SUM(M40,M58,M60)</f>
        <v>337.63</v>
      </c>
      <c r="N62" s="34">
        <f t="shared" si="13"/>
        <v>1151.0299999999997</v>
      </c>
      <c r="O62" s="34">
        <f t="shared" si="13"/>
        <v>1767.46</v>
      </c>
      <c r="P62" s="4"/>
    </row>
    <row r="63" spans="1:16" s="19" customFormat="1" ht="20.25" customHeight="1">
      <c r="A63" s="40"/>
      <c r="B63" s="30" t="s">
        <v>24</v>
      </c>
      <c r="C63" s="34">
        <f t="shared" si="12"/>
        <v>44256.747101702</v>
      </c>
      <c r="D63" s="34">
        <f t="shared" si="12"/>
        <v>9009.770544338999</v>
      </c>
      <c r="E63" s="34">
        <f t="shared" si="12"/>
        <v>8478.469191318998</v>
      </c>
      <c r="F63" s="34">
        <f t="shared" si="12"/>
        <v>6124.194822369999</v>
      </c>
      <c r="G63" s="34">
        <f t="shared" si="12"/>
        <v>3951.2602852739997</v>
      </c>
      <c r="H63" s="34">
        <f>SUM(H41,H59,H61)</f>
        <v>0</v>
      </c>
      <c r="I63" s="34">
        <f>SUM(I41,I59,I61)</f>
        <v>0</v>
      </c>
      <c r="J63" s="34">
        <f>SUM(J41,J59,J61)</f>
        <v>0</v>
      </c>
      <c r="K63" s="34">
        <f>SUM(K41,K59,K61)</f>
        <v>0</v>
      </c>
      <c r="L63" s="34">
        <f>SUM(L41,L59,L61)</f>
        <v>0</v>
      </c>
      <c r="M63" s="34">
        <f t="shared" si="13"/>
        <v>1731.1864415999999</v>
      </c>
      <c r="N63" s="34">
        <f t="shared" si="13"/>
        <v>5901.056137199999</v>
      </c>
      <c r="O63" s="34">
        <f t="shared" si="13"/>
        <v>9060.809679599999</v>
      </c>
      <c r="P63" s="4"/>
    </row>
    <row r="64" spans="1:16" s="16" customFormat="1" ht="15" customHeight="1">
      <c r="A64" s="38" t="s">
        <v>37</v>
      </c>
      <c r="B64" s="27" t="s">
        <v>9</v>
      </c>
      <c r="C64" s="34">
        <f aca="true" t="shared" si="14" ref="C64:C69">D64+E64+F64+G64+H64+I64+J64+K64+L64+M64+N64+O64</f>
        <v>49.5</v>
      </c>
      <c r="D64" s="35">
        <v>9.502</v>
      </c>
      <c r="E64" s="35">
        <v>9.46</v>
      </c>
      <c r="F64" s="35">
        <v>6.844</v>
      </c>
      <c r="G64" s="35">
        <v>3.88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3.88</v>
      </c>
      <c r="N64" s="35">
        <v>6.844</v>
      </c>
      <c r="O64" s="35">
        <v>9.09</v>
      </c>
      <c r="P64" s="15"/>
    </row>
    <row r="65" spans="1:16" s="16" customFormat="1" ht="15.75" customHeight="1">
      <c r="A65" s="38"/>
      <c r="B65" s="27" t="s">
        <v>8</v>
      </c>
      <c r="C65" s="34">
        <f t="shared" si="14"/>
        <v>247.79074858</v>
      </c>
      <c r="D65" s="35">
        <f>D64*4927.03/1000</f>
        <v>46.81663906</v>
      </c>
      <c r="E65" s="35">
        <f>E64*4927.03/1000</f>
        <v>46.609703800000005</v>
      </c>
      <c r="F65" s="35">
        <f>F64*4927.03/1000</f>
        <v>33.72059332</v>
      </c>
      <c r="G65" s="35">
        <f>G64*4927.03/1000</f>
        <v>19.1168764</v>
      </c>
      <c r="H65" s="35">
        <f>H64*4714.97/1000</f>
        <v>0</v>
      </c>
      <c r="I65" s="35">
        <f>I64*4714.97/1000</f>
        <v>0</v>
      </c>
      <c r="J65" s="35">
        <f>J64*4714.97/1000</f>
        <v>0</v>
      </c>
      <c r="K65" s="35">
        <f>K64*4714.97/1000</f>
        <v>0</v>
      </c>
      <c r="L65" s="35">
        <f>L64*4714.97/1000</f>
        <v>0</v>
      </c>
      <c r="M65" s="35">
        <f>M64*5124/1000</f>
        <v>19.88112</v>
      </c>
      <c r="N65" s="35">
        <f>N64*5124/1000</f>
        <v>35.068656000000004</v>
      </c>
      <c r="O65" s="35">
        <f>O64*5124/1000</f>
        <v>46.57716</v>
      </c>
      <c r="P65" s="15"/>
    </row>
    <row r="66" spans="1:16" s="16" customFormat="1" ht="15" customHeight="1">
      <c r="A66" s="38" t="s">
        <v>39</v>
      </c>
      <c r="B66" s="27" t="s">
        <v>9</v>
      </c>
      <c r="C66" s="34">
        <f t="shared" si="14"/>
        <v>380</v>
      </c>
      <c r="D66" s="35">
        <v>80.44</v>
      </c>
      <c r="E66" s="35">
        <v>66.49</v>
      </c>
      <c r="F66" s="35">
        <v>43.41</v>
      </c>
      <c r="G66" s="35">
        <v>23.67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37.02</v>
      </c>
      <c r="N66" s="35">
        <v>50.22</v>
      </c>
      <c r="O66" s="35">
        <v>78.75</v>
      </c>
      <c r="P66" s="15"/>
    </row>
    <row r="67" spans="1:16" s="16" customFormat="1" ht="24" customHeight="1">
      <c r="A67" s="38"/>
      <c r="B67" s="27" t="s">
        <v>8</v>
      </c>
      <c r="C67" s="34">
        <f t="shared" si="14"/>
        <v>1904.9664503</v>
      </c>
      <c r="D67" s="35">
        <f>D66*4927.03/1000</f>
        <v>396.33029319999997</v>
      </c>
      <c r="E67" s="35">
        <f>E66*4927.03/1000</f>
        <v>327.59822469999995</v>
      </c>
      <c r="F67" s="35">
        <f>F66*4927.03/1000</f>
        <v>213.88237229999996</v>
      </c>
      <c r="G67" s="35">
        <f>G66*4927.03/1000</f>
        <v>116.6228001</v>
      </c>
      <c r="H67" s="35">
        <f>H66*4714.97/1000</f>
        <v>0</v>
      </c>
      <c r="I67" s="35">
        <f>I66*4714.97/1000</f>
        <v>0</v>
      </c>
      <c r="J67" s="35">
        <f>J66*4714.97/1000</f>
        <v>0</v>
      </c>
      <c r="K67" s="35">
        <f>K66*4714.97/1000</f>
        <v>0</v>
      </c>
      <c r="L67" s="35">
        <f>L66*4714.97/1000</f>
        <v>0</v>
      </c>
      <c r="M67" s="35">
        <f>M66*5124/1000</f>
        <v>189.69048</v>
      </c>
      <c r="N67" s="35">
        <f>N66*5124/1000</f>
        <v>257.32728</v>
      </c>
      <c r="O67" s="35">
        <f>O66*5124/1000</f>
        <v>403.515</v>
      </c>
      <c r="P67" s="15"/>
    </row>
    <row r="68" spans="1:16" s="16" customFormat="1" ht="15" customHeight="1">
      <c r="A68" s="38" t="s">
        <v>44</v>
      </c>
      <c r="B68" s="27" t="s">
        <v>9</v>
      </c>
      <c r="C68" s="34">
        <f t="shared" si="14"/>
        <v>12</v>
      </c>
      <c r="D68" s="35">
        <v>2</v>
      </c>
      <c r="E68" s="35">
        <v>2</v>
      </c>
      <c r="F68" s="35">
        <v>2</v>
      </c>
      <c r="G68" s="35">
        <v>1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1</v>
      </c>
      <c r="N68" s="35">
        <v>2</v>
      </c>
      <c r="O68" s="35">
        <v>2</v>
      </c>
      <c r="P68" s="15"/>
    </row>
    <row r="69" spans="1:16" s="16" customFormat="1" ht="24" customHeight="1">
      <c r="A69" s="38"/>
      <c r="B69" s="27" t="s">
        <v>8</v>
      </c>
      <c r="C69" s="34">
        <f t="shared" si="14"/>
        <v>60.10921</v>
      </c>
      <c r="D69" s="35">
        <f>D68*4927.03/1000</f>
        <v>9.854059999999999</v>
      </c>
      <c r="E69" s="35">
        <f>E68*4927.03/1000</f>
        <v>9.854059999999999</v>
      </c>
      <c r="F69" s="35">
        <f>F68*4927.03/1000</f>
        <v>9.854059999999999</v>
      </c>
      <c r="G69" s="35">
        <f>G68*4927.03/1000</f>
        <v>4.927029999999999</v>
      </c>
      <c r="H69" s="35">
        <f>H68*4714.97/1000</f>
        <v>0</v>
      </c>
      <c r="I69" s="35">
        <f>I68*4714.97/1000</f>
        <v>0</v>
      </c>
      <c r="J69" s="35">
        <f>J68*4714.97/1000</f>
        <v>0</v>
      </c>
      <c r="K69" s="35">
        <f>K68*4714.97/1000</f>
        <v>0</v>
      </c>
      <c r="L69" s="35">
        <f>L68*4714.97/1000</f>
        <v>0</v>
      </c>
      <c r="M69" s="35">
        <f>M68*5124/1000</f>
        <v>5.124</v>
      </c>
      <c r="N69" s="35">
        <f>N68*5124/1000</f>
        <v>10.248</v>
      </c>
      <c r="O69" s="35">
        <f>O68*5124/1000</f>
        <v>10.248</v>
      </c>
      <c r="P69" s="15"/>
    </row>
    <row r="70" spans="1:16" s="19" customFormat="1" ht="12.75">
      <c r="A70" s="40" t="s">
        <v>25</v>
      </c>
      <c r="B70" s="29" t="s">
        <v>9</v>
      </c>
      <c r="C70" s="34">
        <f>SUM(C10,C12,C14,C62,C64,C66,C68)</f>
        <v>10071.050000000001</v>
      </c>
      <c r="D70" s="34">
        <f aca="true" t="shared" si="15" ref="D70:O70">SUM(D10,D12,D14,D62,D64,D66,D68)</f>
        <v>2088.672</v>
      </c>
      <c r="E70" s="34">
        <f t="shared" si="15"/>
        <v>1947.93</v>
      </c>
      <c r="F70" s="34">
        <f t="shared" si="15"/>
        <v>1396.4540000000002</v>
      </c>
      <c r="G70" s="34">
        <f t="shared" si="15"/>
        <v>888.0199999999999</v>
      </c>
      <c r="H70" s="34">
        <f t="shared" si="15"/>
        <v>0</v>
      </c>
      <c r="I70" s="34">
        <f t="shared" si="15"/>
        <v>0</v>
      </c>
      <c r="J70" s="34">
        <f t="shared" si="15"/>
        <v>0</v>
      </c>
      <c r="K70" s="34">
        <f t="shared" si="15"/>
        <v>0</v>
      </c>
      <c r="L70" s="34">
        <f t="shared" si="15"/>
        <v>0</v>
      </c>
      <c r="M70" s="34">
        <f t="shared" si="15"/>
        <v>411.92999999999995</v>
      </c>
      <c r="N70" s="34">
        <f t="shared" si="15"/>
        <v>1326.1439999999998</v>
      </c>
      <c r="O70" s="34">
        <f t="shared" si="15"/>
        <v>2011.8999999999999</v>
      </c>
      <c r="P70" s="4"/>
    </row>
    <row r="71" spans="1:16" s="19" customFormat="1" ht="12.75">
      <c r="A71" s="40"/>
      <c r="B71" s="29" t="s">
        <v>8</v>
      </c>
      <c r="C71" s="34">
        <f>SUM(C11,C13,C15,C63,C65,C67,C69)</f>
        <v>50380.76462008201</v>
      </c>
      <c r="D71" s="34">
        <f aca="true" t="shared" si="16" ref="D71:O71">SUM(D11,D13,D15,D63,D65,D67,D69)</f>
        <v>10295.439606598999</v>
      </c>
      <c r="E71" s="34">
        <f t="shared" si="16"/>
        <v>9601.191517418998</v>
      </c>
      <c r="F71" s="34">
        <f t="shared" si="16"/>
        <v>6883.371312889999</v>
      </c>
      <c r="G71" s="34">
        <f t="shared" si="16"/>
        <v>4377.202028774</v>
      </c>
      <c r="H71" s="34">
        <f t="shared" si="16"/>
        <v>0</v>
      </c>
      <c r="I71" s="34">
        <f t="shared" si="16"/>
        <v>0</v>
      </c>
      <c r="J71" s="34">
        <f t="shared" si="16"/>
        <v>0</v>
      </c>
      <c r="K71" s="34">
        <f t="shared" si="16"/>
        <v>0</v>
      </c>
      <c r="L71" s="34">
        <f t="shared" si="16"/>
        <v>0</v>
      </c>
      <c r="M71" s="34">
        <f t="shared" si="16"/>
        <v>2111.8996416</v>
      </c>
      <c r="N71" s="34">
        <f t="shared" si="16"/>
        <v>6798.3402731999995</v>
      </c>
      <c r="O71" s="34">
        <f t="shared" si="16"/>
        <v>10313.3202396</v>
      </c>
      <c r="P71" s="4"/>
    </row>
    <row r="72" spans="1:16" s="22" customFormat="1" ht="12.75">
      <c r="A72" s="20"/>
      <c r="B72" s="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1"/>
    </row>
    <row r="73" spans="1:16" s="19" customFormat="1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8"/>
      <c r="N73" s="8"/>
      <c r="O73" s="8"/>
      <c r="P73" s="4"/>
    </row>
    <row r="74" spans="1:15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</sheetData>
  <sheetProtection/>
  <mergeCells count="39">
    <mergeCell ref="A68:A69"/>
    <mergeCell ref="A18:A19"/>
    <mergeCell ref="A2:O2"/>
    <mergeCell ref="A22:A23"/>
    <mergeCell ref="J4:O4"/>
    <mergeCell ref="L6:O6"/>
    <mergeCell ref="A26:A27"/>
    <mergeCell ref="A32:A33"/>
    <mergeCell ref="A52:A53"/>
    <mergeCell ref="A54:A55"/>
    <mergeCell ref="A40:A41"/>
    <mergeCell ref="H1:O1"/>
    <mergeCell ref="J7:O7"/>
    <mergeCell ref="J5:O5"/>
    <mergeCell ref="A10:A11"/>
    <mergeCell ref="A12:A13"/>
    <mergeCell ref="A20:A21"/>
    <mergeCell ref="A14:A15"/>
    <mergeCell ref="A16:A17"/>
    <mergeCell ref="A38:A39"/>
    <mergeCell ref="A74:O74"/>
    <mergeCell ref="A73:L73"/>
    <mergeCell ref="A48:A49"/>
    <mergeCell ref="A36:A37"/>
    <mergeCell ref="A42:A43"/>
    <mergeCell ref="A70:A71"/>
    <mergeCell ref="A56:A57"/>
    <mergeCell ref="A64:A65"/>
    <mergeCell ref="A66:A67"/>
    <mergeCell ref="A50:A51"/>
    <mergeCell ref="A62:A63"/>
    <mergeCell ref="A24:A25"/>
    <mergeCell ref="A34:A35"/>
    <mergeCell ref="A28:A29"/>
    <mergeCell ref="A30:A31"/>
    <mergeCell ref="A58:A59"/>
    <mergeCell ref="A60:A61"/>
    <mergeCell ref="A44:A45"/>
    <mergeCell ref="A46:A47"/>
  </mergeCells>
  <printOptions/>
  <pageMargins left="0.15748031496062992" right="0.03937007874015748" top="0" bottom="0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MorozovaNN</cp:lastModifiedBy>
  <cp:lastPrinted>2017-09-13T02:59:48Z</cp:lastPrinted>
  <dcterms:created xsi:type="dcterms:W3CDTF">2009-09-07T02:59:36Z</dcterms:created>
  <dcterms:modified xsi:type="dcterms:W3CDTF">2018-09-26T05:59:43Z</dcterms:modified>
  <cp:category/>
  <cp:version/>
  <cp:contentType/>
  <cp:contentStatus/>
</cp:coreProperties>
</file>